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 LICITAÇÕES\LICITAÇÕES 2024\Pregão Online\Buffet Novo\"/>
    </mc:Choice>
  </mc:AlternateContent>
  <xr:revisionPtr revIDLastSave="0" documentId="13_ncr:1_{EAB09308-80C5-4ECB-9E62-E6A594A2D95F}" xr6:coauthVersionLast="47" xr6:coauthVersionMax="47" xr10:uidLastSave="{00000000-0000-0000-0000-000000000000}"/>
  <bookViews>
    <workbookView xWindow="-120" yWindow="-120" windowWidth="29040" windowHeight="15720" tabRatio="575" xr2:uid="{920E4890-7CC2-4BE9-838B-E04CCE4513EC}"/>
  </bookViews>
  <sheets>
    <sheet name="materiais " sheetId="1" r:id="rId1"/>
    <sheet name="Planilha1" sheetId="2" r:id="rId2"/>
  </sheets>
  <definedNames>
    <definedName name="_xlnm.Print_Area" localSheetId="0">'materiais '!$O$1:$S$3</definedName>
    <definedName name="_xlnm.Print_Titles" localSheetId="0">'materiais '!$A:$C,'materiais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" l="1"/>
  <c r="R8" i="2"/>
  <c r="Q7" i="2"/>
  <c r="P7" i="2"/>
  <c r="R7" i="2" s="1"/>
  <c r="N7" i="2"/>
  <c r="O7" i="2" s="1"/>
  <c r="Q6" i="2"/>
  <c r="P6" i="2"/>
  <c r="R6" i="2" s="1"/>
  <c r="N6" i="2"/>
  <c r="O6" i="2" s="1"/>
  <c r="Q5" i="2"/>
  <c r="P5" i="2"/>
  <c r="R5" i="2" s="1"/>
  <c r="N5" i="2"/>
  <c r="Q4" i="2"/>
  <c r="P4" i="2"/>
  <c r="R4" i="2" s="1"/>
  <c r="N4" i="2"/>
  <c r="O4" i="2" s="1"/>
  <c r="Q3" i="2"/>
  <c r="R3" i="2" s="1"/>
  <c r="P3" i="2"/>
  <c r="N3" i="2"/>
  <c r="U7" i="1"/>
  <c r="U5" i="1"/>
  <c r="U6" i="1"/>
  <c r="U4" i="1"/>
  <c r="U3" i="1"/>
  <c r="O5" i="1"/>
  <c r="Q5" i="1"/>
  <c r="R5" i="1"/>
  <c r="O6" i="1"/>
  <c r="Q6" i="1"/>
  <c r="R6" i="1"/>
  <c r="P6" i="1" s="1"/>
  <c r="O7" i="1"/>
  <c r="Q7" i="1"/>
  <c r="R7" i="1"/>
  <c r="O4" i="1"/>
  <c r="Q4" i="1"/>
  <c r="R4" i="1"/>
  <c r="O3" i="1"/>
  <c r="R3" i="1"/>
  <c r="Q3" i="1"/>
  <c r="O3" i="2" l="1"/>
  <c r="O5" i="2"/>
  <c r="P7" i="1"/>
  <c r="P5" i="1"/>
  <c r="P4" i="1"/>
  <c r="S3" i="1"/>
  <c r="P3" i="1"/>
</calcChain>
</file>

<file path=xl/sharedStrings.xml><?xml version="1.0" encoding="utf-8"?>
<sst xmlns="http://schemas.openxmlformats.org/spreadsheetml/2006/main" count="54" uniqueCount="31">
  <si>
    <t xml:space="preserve">ITEM </t>
  </si>
  <si>
    <t>UNIDADE</t>
  </si>
  <si>
    <t>Mediana</t>
  </si>
  <si>
    <t>Media</t>
  </si>
  <si>
    <t xml:space="preserve">VALORES UNITÁRIOS </t>
  </si>
  <si>
    <t>Coef.Variação</t>
  </si>
  <si>
    <t xml:space="preserve">Desvio padrao </t>
  </si>
  <si>
    <t>Menor/Mediana/Media</t>
  </si>
  <si>
    <t>Coleta/Mercado</t>
  </si>
  <si>
    <t xml:space="preserve">Especificação Item </t>
  </si>
  <si>
    <t>ESTIMATIVA DE PREÇO</t>
  </si>
  <si>
    <t>PESQUISAS</t>
  </si>
  <si>
    <t>Lorena Buffet</t>
  </si>
  <si>
    <t>Romilda Aparecida Batista</t>
  </si>
  <si>
    <t>Município de Itabira</t>
  </si>
  <si>
    <t>Consórcio Intermunicipal Vale do Piranga</t>
  </si>
  <si>
    <t>Min. Educação</t>
  </si>
  <si>
    <t>Min. Público União</t>
  </si>
  <si>
    <t>Min. Transportes</t>
  </si>
  <si>
    <t>Conselho Reg.</t>
  </si>
  <si>
    <t>Governo Rondônia</t>
  </si>
  <si>
    <t>Infra. Transportes</t>
  </si>
  <si>
    <t>Miracema Câmara Municipal</t>
  </si>
  <si>
    <t>Prestação de serviço de buffet (coquetel) para a Solenidade de Posse Legislatura 2025/2028. Aproximadamente 1.000 pessoas</t>
  </si>
  <si>
    <t>Prestação de serviço de buffet (coquetel) para a Solenidade de Entrega dos Títulos de Cidadania e Entrega de Diplomas de Honra ao Mérito. Aproximadamente 350 pessoas</t>
  </si>
  <si>
    <t>Prestação de serviço de buffet (coquetel) para a Solenidade de Afixação de Retrato na Galeria de Benfeitores. Aproximadamente 250 pessoas.</t>
  </si>
  <si>
    <t>Prestação de serviço de buffet (coquetel) para a Solenidade de Entrega da Medalha “Benedito Valadares”. Aproximadamente 250 pessoas.</t>
  </si>
  <si>
    <t>Prestação de serviço de buffet (coquetel) para a Eventuais Solenidades/Eventos que possam ocorrer na Câmara Municipal de Pará de Minas. Aproximadamente 200 pessoas</t>
  </si>
  <si>
    <t xml:space="preserve">Total </t>
  </si>
  <si>
    <t>Estimado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</si>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</sst>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color theme="1"/>
      <name val="Abadi"/>
      <family val="2"/>
    </font>
    <font>
      <b/>
      <sz val="9"/>
      <name val="Abadi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44" fontId="0" fillId="0" borderId="0" xfId="1" applyFont="1"/>
    <xf numFmtId="44" fontId="0" fillId="0" borderId="0" xfId="1" applyFont="1" applyBorder="1"/>
    <xf numFmtId="44" fontId="0" fillId="0" borderId="0" xfId="1" applyFont="1" applyFill="1"/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44" fontId="9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 wrapText="1"/>
    </xf>
    <xf numFmtId="10" fontId="5" fillId="3" borderId="1" xfId="2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7" fillId="0" borderId="0" xfId="1" applyFont="1" applyAlignment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44" fontId="2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44" fontId="5" fillId="3" borderId="2" xfId="1" applyFont="1" applyFill="1" applyBorder="1" applyAlignment="1">
      <alignment horizontal="center" vertical="center" wrapText="1"/>
    </xf>
    <xf numFmtId="10" fontId="5" fillId="3" borderId="2" xfId="2" applyNumberFormat="1" applyFont="1" applyFill="1" applyBorder="1" applyAlignment="1">
      <alignment horizontal="center" vertical="center" wrapText="1"/>
    </xf>
    <xf numFmtId="44" fontId="5" fillId="3" borderId="2" xfId="0" applyNumberFormat="1" applyFont="1" applyFill="1" applyBorder="1" applyAlignment="1">
      <alignment horizontal="center" vertical="center" wrapText="1"/>
    </xf>
    <xf numFmtId="44" fontId="4" fillId="3" borderId="2" xfId="0" applyNumberFormat="1" applyFont="1" applyFill="1" applyBorder="1" applyAlignment="1">
      <alignment horizontal="center" vertical="center" wrapText="1"/>
    </xf>
    <xf numFmtId="44" fontId="5" fillId="2" borderId="2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7" fillId="0" borderId="1" xfId="1" applyFont="1" applyBorder="1" applyAlignment="1"/>
    <xf numFmtId="44" fontId="2" fillId="0" borderId="1" xfId="0" applyNumberFormat="1" applyFont="1" applyBorder="1" applyAlignment="1">
      <alignment horizontal="center" vertical="center" wrapText="1"/>
    </xf>
    <xf numFmtId="44" fontId="5" fillId="3" borderId="7" xfId="0" applyNumberFormat="1" applyFont="1" applyFill="1" applyBorder="1" applyAlignment="1">
      <alignment horizontal="center" vertical="center" wrapText="1"/>
    </xf>
    <xf numFmtId="44" fontId="2" fillId="0" borderId="7" xfId="0" applyNumberFormat="1" applyFont="1" applyBorder="1" applyAlignment="1">
      <alignment horizontal="center" vertical="center"/>
    </xf>
    <xf numFmtId="44" fontId="0" fillId="0" borderId="1" xfId="0" applyNumberFormat="1" applyBorder="1"/>
    <xf numFmtId="0" fontId="2" fillId="0" borderId="1" xfId="0" applyFont="1" applyBorder="1"/>
    <xf numFmtId="44" fontId="2" fillId="0" borderId="1" xfId="0" applyNumberFormat="1" applyFont="1" applyBorder="1"/>
    <xf numFmtId="44" fontId="2" fillId="4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44" fontId="2" fillId="0" borderId="1" xfId="1" applyFont="1" applyBorder="1" applyAlignment="1">
      <alignment horizontal="center" vertical="center"/>
    </xf>
    <xf numFmtId="44" fontId="2" fillId="4" borderId="3" xfId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44" fontId="2" fillId="4" borderId="6" xfId="1" applyFont="1" applyFill="1" applyBorder="1" applyAlignment="1">
      <alignment horizontal="center" vertical="center"/>
    </xf>
  </cellXfs>
  <cellStyles count="5">
    <cellStyle name="Moeda" xfId="1" builtinId="4"/>
    <cellStyle name="Normal" xfId="0" builtinId="0"/>
    <cellStyle name="Normal 2" xfId="3" xr:uid="{C357BED8-223C-4E2A-8017-F8C7966E2C39}"/>
    <cellStyle name="Porcentagem" xfId="2" builtinId="5"/>
    <cellStyle name="Vírgula 2" xfId="4" xr:uid="{D649F9CA-70F3-4589-BDC8-B65EDBEBD2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1664-E30F-4D48-98FA-2568727A0684}">
  <sheetPr>
    <pageSetUpPr fitToPage="1"/>
  </sheetPr>
  <dimension ref="A1:U8"/>
  <sheetViews>
    <sheetView tabSelected="1" zoomScale="130" zoomScaleNormal="130" workbookViewId="0">
      <pane xSplit="3" ySplit="2" topLeftCell="L3" activePane="bottomRight" state="frozen"/>
      <selection pane="topRight" activeCell="D1" sqref="D1"/>
      <selection pane="bottomLeft" activeCell="A3" sqref="A3"/>
      <selection pane="bottomRight" activeCell="U8" sqref="A1:U8"/>
    </sheetView>
  </sheetViews>
  <sheetFormatPr defaultRowHeight="15" x14ac:dyDescent="0.25"/>
  <cols>
    <col min="1" max="1" width="7.28515625" customWidth="1"/>
    <col min="3" max="3" width="69.140625" style="4" customWidth="1"/>
    <col min="4" max="4" width="19.7109375" style="5" customWidth="1"/>
    <col min="5" max="5" width="14.85546875" style="5" customWidth="1"/>
    <col min="6" max="6" width="14.7109375" style="1" customWidth="1"/>
    <col min="7" max="7" width="13.140625" style="1" customWidth="1"/>
    <col min="8" max="8" width="13.7109375" style="2" customWidth="1"/>
    <col min="9" max="9" width="15.5703125" style="1" customWidth="1"/>
    <col min="10" max="10" width="18.28515625" style="1" customWidth="1"/>
    <col min="11" max="13" width="15.140625" style="1" customWidth="1"/>
    <col min="14" max="14" width="15.140625" customWidth="1"/>
    <col min="15" max="15" width="12.140625" style="3" customWidth="1"/>
    <col min="16" max="16" width="11.7109375" style="3" customWidth="1"/>
    <col min="17" max="17" width="14" customWidth="1"/>
    <col min="18" max="18" width="15.140625" customWidth="1"/>
    <col min="19" max="19" width="15.85546875" hidden="1" customWidth="1"/>
    <col min="20" max="20" width="0.28515625" customWidth="1"/>
    <col min="21" max="21" width="17.5703125" customWidth="1"/>
  </cols>
  <sheetData>
    <row r="1" spans="1:21" s="19" customFormat="1" ht="24.75" customHeight="1" x14ac:dyDescent="0.25">
      <c r="A1" s="42" t="s">
        <v>10</v>
      </c>
      <c r="B1" s="42"/>
      <c r="C1" s="42"/>
      <c r="D1" s="45" t="s">
        <v>11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3" t="s">
        <v>8</v>
      </c>
      <c r="P1" s="43"/>
      <c r="Q1" s="44" t="s">
        <v>4</v>
      </c>
      <c r="R1" s="44"/>
      <c r="S1" s="44"/>
      <c r="T1" s="44"/>
      <c r="U1" s="31" t="s">
        <v>28</v>
      </c>
    </row>
    <row r="2" spans="1:21" s="6" customFormat="1" ht="47.25" customHeight="1" x14ac:dyDescent="0.25">
      <c r="A2" s="32" t="s">
        <v>0</v>
      </c>
      <c r="B2" s="32" t="s">
        <v>1</v>
      </c>
      <c r="C2" s="32" t="s">
        <v>9</v>
      </c>
      <c r="D2" s="32" t="s">
        <v>12</v>
      </c>
      <c r="E2" s="33" t="s">
        <v>13</v>
      </c>
      <c r="F2" s="33" t="s">
        <v>14</v>
      </c>
      <c r="G2" s="33" t="s">
        <v>15</v>
      </c>
      <c r="H2" s="33" t="s">
        <v>16</v>
      </c>
      <c r="I2" s="33" t="s">
        <v>17</v>
      </c>
      <c r="J2" s="33" t="s">
        <v>18</v>
      </c>
      <c r="K2" s="33" t="s">
        <v>19</v>
      </c>
      <c r="L2" s="33" t="s">
        <v>20</v>
      </c>
      <c r="M2" s="33" t="s">
        <v>21</v>
      </c>
      <c r="N2" s="33" t="s">
        <v>22</v>
      </c>
      <c r="O2" s="7" t="s">
        <v>6</v>
      </c>
      <c r="P2" s="7" t="s">
        <v>5</v>
      </c>
      <c r="Q2" s="8" t="s">
        <v>2</v>
      </c>
      <c r="R2" s="8" t="s">
        <v>3</v>
      </c>
      <c r="S2" s="8" t="s">
        <v>7</v>
      </c>
      <c r="U2" s="34" t="s">
        <v>29</v>
      </c>
    </row>
    <row r="3" spans="1:21" s="30" customFormat="1" ht="30" x14ac:dyDescent="0.25">
      <c r="A3" s="21">
        <v>1</v>
      </c>
      <c r="B3" s="21">
        <v>1</v>
      </c>
      <c r="C3" s="22" t="s">
        <v>23</v>
      </c>
      <c r="D3" s="14">
        <v>56640</v>
      </c>
      <c r="E3" s="14"/>
      <c r="F3" s="14">
        <v>47950</v>
      </c>
      <c r="G3" s="14">
        <v>62960</v>
      </c>
      <c r="H3" s="14">
        <v>50500</v>
      </c>
      <c r="I3" s="14">
        <v>39980</v>
      </c>
      <c r="J3" s="14">
        <v>40750</v>
      </c>
      <c r="K3" s="14">
        <v>50000</v>
      </c>
      <c r="L3" s="14">
        <v>36370</v>
      </c>
      <c r="M3" s="14">
        <v>32990</v>
      </c>
      <c r="N3" s="14">
        <v>51000</v>
      </c>
      <c r="O3" s="23">
        <f>STDEV(D3:N3)</f>
        <v>9329.4613396963541</v>
      </c>
      <c r="P3" s="24">
        <f>+O3/R3</f>
        <v>0.19886305451882921</v>
      </c>
      <c r="Q3" s="25">
        <f>MEDIAN(D3:N3)</f>
        <v>48975</v>
      </c>
      <c r="R3" s="26">
        <f>AVERAGE(D3:N3)</f>
        <v>46914</v>
      </c>
      <c r="S3" s="27">
        <f>SMALL(Q3:R3,1)</f>
        <v>46914</v>
      </c>
      <c r="T3" s="28"/>
      <c r="U3" s="29">
        <f>R3</f>
        <v>46914</v>
      </c>
    </row>
    <row r="4" spans="1:21" s="13" customFormat="1" ht="47.25" x14ac:dyDescent="0.25">
      <c r="A4" s="13">
        <v>2</v>
      </c>
      <c r="B4" s="13">
        <v>1</v>
      </c>
      <c r="C4" s="15" t="s">
        <v>24</v>
      </c>
      <c r="D4" s="14">
        <v>19342.5</v>
      </c>
      <c r="E4" s="14">
        <v>8750</v>
      </c>
      <c r="F4" s="14">
        <v>16782.5</v>
      </c>
      <c r="G4" s="14">
        <v>22036</v>
      </c>
      <c r="H4" s="14">
        <v>17675</v>
      </c>
      <c r="I4" s="14">
        <v>13993</v>
      </c>
      <c r="J4" s="14">
        <v>14262</v>
      </c>
      <c r="K4" s="14">
        <v>17500</v>
      </c>
      <c r="L4" s="14">
        <v>12729.5</v>
      </c>
      <c r="M4" s="14">
        <v>11546.5</v>
      </c>
      <c r="N4" s="14"/>
      <c r="O4" s="9">
        <f>STDEV(D4:N4)</f>
        <v>3951.3273451953937</v>
      </c>
      <c r="P4" s="10">
        <f>+O4/R4</f>
        <v>0.25555581502651026</v>
      </c>
      <c r="Q4" s="12">
        <f>MEDIAN(D4:N4)</f>
        <v>15522.25</v>
      </c>
      <c r="R4" s="11">
        <f>AVERAGE(D4:N4)</f>
        <v>15461.7</v>
      </c>
      <c r="T4" s="18"/>
      <c r="U4" s="20">
        <f>Q4</f>
        <v>15522.25</v>
      </c>
    </row>
    <row r="5" spans="1:21" ht="31.5" x14ac:dyDescent="0.25">
      <c r="A5" s="13">
        <v>3</v>
      </c>
      <c r="B5" s="13">
        <v>1</v>
      </c>
      <c r="C5" s="16" t="s">
        <v>25</v>
      </c>
      <c r="D5" s="14">
        <v>13030</v>
      </c>
      <c r="E5" s="14">
        <v>5800</v>
      </c>
      <c r="F5" s="14">
        <v>11987.5</v>
      </c>
      <c r="G5" s="14">
        <v>15740</v>
      </c>
      <c r="H5" s="14">
        <v>12625</v>
      </c>
      <c r="I5" s="14">
        <v>9995</v>
      </c>
      <c r="J5" s="14">
        <v>10187.5</v>
      </c>
      <c r="K5" s="14">
        <v>12500</v>
      </c>
      <c r="L5" s="14">
        <v>9092.5</v>
      </c>
      <c r="M5" s="14">
        <v>8247.5</v>
      </c>
      <c r="N5" s="14"/>
      <c r="O5" s="9">
        <f t="shared" ref="O5:O7" si="0">STDEV(D5:N5)</f>
        <v>2834.6285764922832</v>
      </c>
      <c r="P5" s="10">
        <f t="shared" ref="P5:P7" si="1">+O5/R5</f>
        <v>0.25956948642390765</v>
      </c>
      <c r="Q5" s="12">
        <f t="shared" ref="Q5:Q7" si="2">MEDIAN(D5:N5)</f>
        <v>11087.5</v>
      </c>
      <c r="R5" s="11">
        <f t="shared" ref="R5:R7" si="3">AVERAGE(D5:N5)</f>
        <v>10920.5</v>
      </c>
      <c r="U5" s="20">
        <f t="shared" ref="U5:U6" si="4">Q5</f>
        <v>11087.5</v>
      </c>
    </row>
    <row r="6" spans="1:21" ht="31.5" x14ac:dyDescent="0.25">
      <c r="A6" s="13">
        <v>4</v>
      </c>
      <c r="B6" s="13">
        <v>1</v>
      </c>
      <c r="C6" s="16" t="s">
        <v>26</v>
      </c>
      <c r="D6" s="14">
        <v>14980</v>
      </c>
      <c r="E6" s="14">
        <v>6500</v>
      </c>
      <c r="F6" s="14">
        <v>11987.5</v>
      </c>
      <c r="G6" s="14">
        <v>15740</v>
      </c>
      <c r="H6" s="14">
        <v>12625</v>
      </c>
      <c r="I6" s="14">
        <v>9995</v>
      </c>
      <c r="J6" s="14">
        <v>10187.5</v>
      </c>
      <c r="K6" s="14">
        <v>12500</v>
      </c>
      <c r="L6" s="14">
        <v>9092.5</v>
      </c>
      <c r="M6" s="14">
        <v>8247.5</v>
      </c>
      <c r="N6" s="14"/>
      <c r="O6" s="9">
        <f t="shared" si="0"/>
        <v>2924.3170617731889</v>
      </c>
      <c r="P6" s="10">
        <f t="shared" si="1"/>
        <v>0.26143820676529339</v>
      </c>
      <c r="Q6" s="12">
        <f t="shared" si="2"/>
        <v>11087.5</v>
      </c>
      <c r="R6" s="11">
        <f t="shared" si="3"/>
        <v>11185.5</v>
      </c>
      <c r="U6" s="20">
        <f t="shared" si="4"/>
        <v>11087.5</v>
      </c>
    </row>
    <row r="7" spans="1:21" ht="47.25" x14ac:dyDescent="0.25">
      <c r="A7" s="13">
        <v>5</v>
      </c>
      <c r="B7" s="13">
        <v>3</v>
      </c>
      <c r="C7" s="17" t="s">
        <v>27</v>
      </c>
      <c r="D7" s="14">
        <v>13500</v>
      </c>
      <c r="E7" s="14">
        <v>6100</v>
      </c>
      <c r="F7" s="14">
        <v>9590</v>
      </c>
      <c r="G7" s="14">
        <v>12592</v>
      </c>
      <c r="H7" s="14">
        <v>10100</v>
      </c>
      <c r="I7" s="14">
        <v>7996</v>
      </c>
      <c r="J7" s="14">
        <v>8150</v>
      </c>
      <c r="K7" s="14">
        <v>10000</v>
      </c>
      <c r="L7" s="14">
        <v>7274</v>
      </c>
      <c r="M7" s="14">
        <v>6598</v>
      </c>
      <c r="N7" s="14">
        <v>8360</v>
      </c>
      <c r="O7" s="9">
        <f t="shared" si="0"/>
        <v>2342.3286005014916</v>
      </c>
      <c r="P7" s="10">
        <f t="shared" si="1"/>
        <v>0.2569879773141473</v>
      </c>
      <c r="Q7" s="12">
        <f t="shared" si="2"/>
        <v>8360</v>
      </c>
      <c r="R7" s="37">
        <f t="shared" si="3"/>
        <v>9114.545454545454</v>
      </c>
      <c r="U7" s="38">
        <f>Q7*3</f>
        <v>25080</v>
      </c>
    </row>
    <row r="8" spans="1:21" x14ac:dyDescent="0.25">
      <c r="R8" s="40" t="s">
        <v>30</v>
      </c>
      <c r="S8" s="40"/>
      <c r="T8" s="40"/>
      <c r="U8" s="41">
        <f>SUM(U3:U7)</f>
        <v>109691.25</v>
      </c>
    </row>
  </sheetData>
  <mergeCells count="4">
    <mergeCell ref="A1:C1"/>
    <mergeCell ref="O1:P1"/>
    <mergeCell ref="Q1:T1"/>
    <mergeCell ref="D1:N1"/>
  </mergeCells>
  <conditionalFormatting sqref="O2:S2 Q1 O1 S3">
    <cfRule type="colorScale" priority="51">
      <colorScale>
        <cfvo type="min"/>
        <cfvo type="max"/>
        <color theme="0"/>
        <color theme="0"/>
      </colorScale>
    </cfRule>
  </conditionalFormatting>
  <conditionalFormatting sqref="O2:S2 Q1 O1">
    <cfRule type="colorScale" priority="24">
      <colorScale>
        <cfvo type="min"/>
        <cfvo type="max"/>
        <color theme="0"/>
        <color theme="0"/>
      </colorScale>
    </cfRule>
  </conditionalFormatting>
  <conditionalFormatting sqref="U1:U2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theme="0"/>
        <color theme="0"/>
      </colorScale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5D0E-8619-43A6-BD9B-502F177D4B19}">
  <dimension ref="A1:R8"/>
  <sheetViews>
    <sheetView workbookViewId="0">
      <selection activeCell="H16" sqref="H16"/>
    </sheetView>
  </sheetViews>
  <sheetFormatPr defaultRowHeight="15" x14ac:dyDescent="0.25"/>
  <cols>
    <col min="1" max="1" width="6.28515625" customWidth="1"/>
    <col min="2" max="2" width="7.140625" customWidth="1"/>
    <col min="3" max="18" width="14.140625" customWidth="1"/>
  </cols>
  <sheetData>
    <row r="1" spans="1:18" x14ac:dyDescent="0.25">
      <c r="A1" s="46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 s="43" t="s">
        <v>8</v>
      </c>
      <c r="O1" s="43"/>
      <c r="P1" s="44" t="s">
        <v>4</v>
      </c>
      <c r="Q1" s="44"/>
      <c r="R1" s="31" t="s">
        <v>28</v>
      </c>
    </row>
    <row r="2" spans="1:18" ht="60" x14ac:dyDescent="0.25">
      <c r="A2" s="32" t="s">
        <v>0</v>
      </c>
      <c r="B2" s="32" t="s">
        <v>1</v>
      </c>
      <c r="C2" s="32" t="s">
        <v>12</v>
      </c>
      <c r="D2" s="33" t="s">
        <v>13</v>
      </c>
      <c r="E2" s="33" t="s">
        <v>14</v>
      </c>
      <c r="F2" s="33" t="s">
        <v>15</v>
      </c>
      <c r="G2" s="33" t="s">
        <v>16</v>
      </c>
      <c r="H2" s="33" t="s">
        <v>17</v>
      </c>
      <c r="I2" s="33" t="s">
        <v>18</v>
      </c>
      <c r="J2" s="33" t="s">
        <v>19</v>
      </c>
      <c r="K2" s="33" t="s">
        <v>20</v>
      </c>
      <c r="L2" s="33" t="s">
        <v>21</v>
      </c>
      <c r="M2" s="33" t="s">
        <v>22</v>
      </c>
      <c r="N2" s="7" t="s">
        <v>6</v>
      </c>
      <c r="O2" s="7" t="s">
        <v>5</v>
      </c>
      <c r="P2" s="8" t="s">
        <v>2</v>
      </c>
      <c r="Q2" s="8" t="s">
        <v>3</v>
      </c>
      <c r="R2" s="34" t="s">
        <v>29</v>
      </c>
    </row>
    <row r="3" spans="1:18" x14ac:dyDescent="0.25">
      <c r="A3" s="13">
        <v>1</v>
      </c>
      <c r="B3" s="13">
        <v>1</v>
      </c>
      <c r="C3" s="35">
        <v>56640</v>
      </c>
      <c r="D3" s="35"/>
      <c r="E3" s="35">
        <v>47950</v>
      </c>
      <c r="F3" s="35">
        <v>62960</v>
      </c>
      <c r="G3" s="35">
        <v>50500</v>
      </c>
      <c r="H3" s="35">
        <v>39980</v>
      </c>
      <c r="I3" s="35">
        <v>40750</v>
      </c>
      <c r="J3" s="35">
        <v>50000</v>
      </c>
      <c r="K3" s="35">
        <v>36370</v>
      </c>
      <c r="L3" s="35">
        <v>32990</v>
      </c>
      <c r="M3" s="35">
        <v>51000</v>
      </c>
      <c r="N3" s="9">
        <f>STDEV(C3:M3)</f>
        <v>9329.4613396963541</v>
      </c>
      <c r="O3" s="10">
        <f>+N3/Q3</f>
        <v>0.19886305451882921</v>
      </c>
      <c r="P3" s="11">
        <f>MEDIAN(C3:M3)</f>
        <v>48975</v>
      </c>
      <c r="Q3" s="12">
        <f>AVERAGE(C3:M3)</f>
        <v>46914</v>
      </c>
      <c r="R3" s="36">
        <f>Q3</f>
        <v>46914</v>
      </c>
    </row>
    <row r="4" spans="1:18" x14ac:dyDescent="0.25">
      <c r="A4" s="13">
        <v>2</v>
      </c>
      <c r="B4" s="13">
        <v>1</v>
      </c>
      <c r="C4" s="35">
        <v>19342.5</v>
      </c>
      <c r="D4" s="35">
        <v>8750</v>
      </c>
      <c r="E4" s="35">
        <v>16782.5</v>
      </c>
      <c r="F4" s="35">
        <v>22036</v>
      </c>
      <c r="G4" s="35">
        <v>17675</v>
      </c>
      <c r="H4" s="35">
        <v>13993</v>
      </c>
      <c r="I4" s="35">
        <v>14262</v>
      </c>
      <c r="J4" s="35">
        <v>17500</v>
      </c>
      <c r="K4" s="35">
        <v>12729.5</v>
      </c>
      <c r="L4" s="35">
        <v>11546.5</v>
      </c>
      <c r="M4" s="35"/>
      <c r="N4" s="9">
        <f>STDEV(C4:M4)</f>
        <v>3951.3273451953937</v>
      </c>
      <c r="O4" s="10">
        <f>+N4/Q4</f>
        <v>0.25555581502651026</v>
      </c>
      <c r="P4" s="12">
        <f>MEDIAN(C4:M4)</f>
        <v>15522.25</v>
      </c>
      <c r="Q4" s="11">
        <f>AVERAGE(C4:M4)</f>
        <v>15461.7</v>
      </c>
      <c r="R4" s="20">
        <f>P4</f>
        <v>15522.25</v>
      </c>
    </row>
    <row r="5" spans="1:18" x14ac:dyDescent="0.25">
      <c r="A5" s="13">
        <v>3</v>
      </c>
      <c r="B5" s="13">
        <v>1</v>
      </c>
      <c r="C5" s="35">
        <v>13030</v>
      </c>
      <c r="D5" s="35">
        <v>5800</v>
      </c>
      <c r="E5" s="35">
        <v>11987.5</v>
      </c>
      <c r="F5" s="35">
        <v>15740</v>
      </c>
      <c r="G5" s="35">
        <v>12625</v>
      </c>
      <c r="H5" s="35">
        <v>9995</v>
      </c>
      <c r="I5" s="35">
        <v>10187.5</v>
      </c>
      <c r="J5" s="35">
        <v>12500</v>
      </c>
      <c r="K5" s="35">
        <v>9092.5</v>
      </c>
      <c r="L5" s="35">
        <v>8247.5</v>
      </c>
      <c r="M5" s="35"/>
      <c r="N5" s="9">
        <f t="shared" ref="N5:N7" si="0">STDEV(C5:M5)</f>
        <v>2834.6285764922832</v>
      </c>
      <c r="O5" s="10">
        <f t="shared" ref="O5:O7" si="1">+N5/Q5</f>
        <v>0.25956948642390765</v>
      </c>
      <c r="P5" s="12">
        <f t="shared" ref="P5:P7" si="2">MEDIAN(C5:M5)</f>
        <v>11087.5</v>
      </c>
      <c r="Q5" s="11">
        <f t="shared" ref="Q5:Q7" si="3">AVERAGE(C5:M5)</f>
        <v>10920.5</v>
      </c>
      <c r="R5" s="20">
        <f t="shared" ref="R5:R6" si="4">P5</f>
        <v>11087.5</v>
      </c>
    </row>
    <row r="6" spans="1:18" x14ac:dyDescent="0.25">
      <c r="A6" s="13">
        <v>4</v>
      </c>
      <c r="B6" s="13">
        <v>1</v>
      </c>
      <c r="C6" s="35">
        <v>14980</v>
      </c>
      <c r="D6" s="35">
        <v>6500</v>
      </c>
      <c r="E6" s="35">
        <v>11987.5</v>
      </c>
      <c r="F6" s="35">
        <v>15740</v>
      </c>
      <c r="G6" s="35">
        <v>12625</v>
      </c>
      <c r="H6" s="35">
        <v>9995</v>
      </c>
      <c r="I6" s="35">
        <v>10187.5</v>
      </c>
      <c r="J6" s="35">
        <v>12500</v>
      </c>
      <c r="K6" s="35">
        <v>9092.5</v>
      </c>
      <c r="L6" s="35">
        <v>8247.5</v>
      </c>
      <c r="M6" s="35"/>
      <c r="N6" s="9">
        <f t="shared" si="0"/>
        <v>2924.3170617731889</v>
      </c>
      <c r="O6" s="10">
        <f t="shared" si="1"/>
        <v>0.26143820676529339</v>
      </c>
      <c r="P6" s="12">
        <f t="shared" si="2"/>
        <v>11087.5</v>
      </c>
      <c r="Q6" s="11">
        <f t="shared" si="3"/>
        <v>11185.5</v>
      </c>
      <c r="R6" s="20">
        <f t="shared" si="4"/>
        <v>11087.5</v>
      </c>
    </row>
    <row r="7" spans="1:18" x14ac:dyDescent="0.25">
      <c r="A7" s="13">
        <v>5</v>
      </c>
      <c r="B7" s="13">
        <v>3</v>
      </c>
      <c r="C7" s="35">
        <v>13500</v>
      </c>
      <c r="D7" s="35">
        <v>6100</v>
      </c>
      <c r="E7" s="35">
        <v>9590</v>
      </c>
      <c r="F7" s="35">
        <v>12592</v>
      </c>
      <c r="G7" s="35">
        <v>10100</v>
      </c>
      <c r="H7" s="35">
        <v>7996</v>
      </c>
      <c r="I7" s="35">
        <v>8150</v>
      </c>
      <c r="J7" s="35">
        <v>10000</v>
      </c>
      <c r="K7" s="35">
        <v>7274</v>
      </c>
      <c r="L7" s="35">
        <v>6598</v>
      </c>
      <c r="M7" s="35">
        <v>8360</v>
      </c>
      <c r="N7" s="9">
        <f t="shared" si="0"/>
        <v>2342.3286005014916</v>
      </c>
      <c r="O7" s="10">
        <f t="shared" si="1"/>
        <v>0.2569879773141473</v>
      </c>
      <c r="P7" s="12">
        <f t="shared" si="2"/>
        <v>8360</v>
      </c>
      <c r="Q7" s="11">
        <f t="shared" si="3"/>
        <v>9114.545454545454</v>
      </c>
      <c r="R7" s="20">
        <f>P7*3</f>
        <v>25080</v>
      </c>
    </row>
    <row r="8" spans="1:18" x14ac:dyDescent="0.25">
      <c r="Q8" s="40" t="s">
        <v>30</v>
      </c>
      <c r="R8" s="39">
        <f>SUM(R3:R7)</f>
        <v>109691.25</v>
      </c>
    </row>
  </sheetData>
  <mergeCells count="3">
    <mergeCell ref="N1:O1"/>
    <mergeCell ref="P1:Q1"/>
    <mergeCell ref="A1:M1"/>
  </mergeCells>
  <conditionalFormatting sqref="N2:Q2 P1 N1">
    <cfRule type="colorScale" priority="52">
      <colorScale>
        <cfvo type="min"/>
        <cfvo type="max"/>
        <color theme="0"/>
        <color theme="0"/>
      </colorScale>
    </cfRule>
    <cfRule type="colorScale" priority="55">
      <colorScale>
        <cfvo type="min"/>
        <cfvo type="max"/>
        <color theme="0"/>
        <color theme="0"/>
      </colorScale>
    </cfRule>
  </conditionalFormatting>
  <conditionalFormatting sqref="R1:R2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theme="0"/>
        <color theme="0"/>
      </colorScale>
    </cfRule>
  </conditionalFormatting>
  <pageMargins left="0.511811024" right="0.511811024" top="0.78740157499999996" bottom="0.78740157499999996" header="0.31496062000000002" footer="0.31496062000000002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materiais </vt:lpstr>
      <vt:lpstr>Planilha1</vt:lpstr>
      <vt:lpstr>'materiais '!Area_de_impressao</vt:lpstr>
      <vt:lpstr>'materiais 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cp:lastPrinted>2024-10-21T14:17:31Z</cp:lastPrinted>
  <dcterms:created xsi:type="dcterms:W3CDTF">2023-09-11T15:13:43Z</dcterms:created>
  <dcterms:modified xsi:type="dcterms:W3CDTF">2024-10-21T18:42:08Z</dcterms:modified>
</cp:coreProperties>
</file>